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Pension vs ISA comparison" sheetId="1" r:id="rId1"/>
    <sheet name="Non-matched pension" sheetId="4" r:id="rId2"/>
    <sheet name="Matched Pension" sheetId="5" r:id="rId3"/>
    <sheet name="ISA" sheetId="6" r:id="rId4"/>
  </sheets>
  <calcPr calcId="145621"/>
</workbook>
</file>

<file path=xl/calcChain.xml><?xml version="1.0" encoding="utf-8"?>
<calcChain xmlns="http://schemas.openxmlformats.org/spreadsheetml/2006/main">
  <c r="C16" i="6" l="1"/>
  <c r="C7" i="6"/>
  <c r="C21" i="5"/>
  <c r="F21" i="5"/>
  <c r="F9" i="5"/>
  <c r="C9" i="5"/>
  <c r="F19" i="4"/>
  <c r="C19" i="4"/>
  <c r="F8" i="4"/>
  <c r="C8" i="4"/>
  <c r="F17" i="5"/>
  <c r="C17" i="5"/>
  <c r="F5" i="5"/>
  <c r="C5" i="5"/>
  <c r="C13" i="6"/>
  <c r="C14" i="6" l="1"/>
  <c r="C17" i="6" s="1"/>
  <c r="C4" i="6"/>
  <c r="C5" i="6" s="1"/>
  <c r="C8" i="6" s="1"/>
  <c r="F16" i="5"/>
  <c r="F18" i="5" s="1"/>
  <c r="C16" i="5"/>
  <c r="F4" i="5"/>
  <c r="C4" i="5"/>
  <c r="C6" i="5" s="1"/>
  <c r="C4" i="4"/>
  <c r="C5" i="4" s="1"/>
  <c r="C6" i="4" s="1"/>
  <c r="F4" i="4"/>
  <c r="F5" i="4" s="1"/>
  <c r="C15" i="4"/>
  <c r="C16" i="4" s="1"/>
  <c r="C17" i="4" s="1"/>
  <c r="F15" i="4"/>
  <c r="F16" i="4" s="1"/>
  <c r="F17" i="4" s="1"/>
  <c r="C9" i="4" l="1"/>
  <c r="C10" i="4" s="1"/>
  <c r="F20" i="4"/>
  <c r="F21" i="4"/>
  <c r="C20" i="4"/>
  <c r="C21" i="4" s="1"/>
  <c r="F19" i="5"/>
  <c r="C7" i="5"/>
  <c r="F6" i="5"/>
  <c r="F7" i="5" s="1"/>
  <c r="F11" i="5" s="1"/>
  <c r="C18" i="5"/>
  <c r="C19" i="5" s="1"/>
  <c r="F6" i="4"/>
  <c r="F9" i="4" l="1"/>
  <c r="F10" i="4" s="1"/>
  <c r="C22" i="5"/>
  <c r="C23" i="5" s="1"/>
  <c r="F10" i="5"/>
  <c r="C10" i="5"/>
  <c r="C11" i="5" s="1"/>
  <c r="F22" i="5"/>
  <c r="F23" i="5" s="1"/>
</calcChain>
</file>

<file path=xl/sharedStrings.xml><?xml version="1.0" encoding="utf-8"?>
<sst xmlns="http://schemas.openxmlformats.org/spreadsheetml/2006/main" count="81" uniqueCount="29">
  <si>
    <t>Contribution</t>
  </si>
  <si>
    <t>Tax benefit</t>
  </si>
  <si>
    <t>Day 1 value</t>
  </si>
  <si>
    <t>Year 30 value</t>
  </si>
  <si>
    <t>Non-matched pension (20% taxpayer ; 20% in retirement)</t>
  </si>
  <si>
    <t>20% tax on 75% in retirement</t>
  </si>
  <si>
    <t>Non-matched pension (20% taxpayer ; 40% in retirement)</t>
  </si>
  <si>
    <t>40% tax on 75% in retirement</t>
  </si>
  <si>
    <t>Final cash received</t>
  </si>
  <si>
    <t>Non-matched pension (40% taxpayer ; 20% in retirement)</t>
  </si>
  <si>
    <t>Non-matched pension (40% taxpayer ; 40% in retirement)</t>
  </si>
  <si>
    <t>Matched pension (20% taxpayer ; 20% in retirement)</t>
  </si>
  <si>
    <t>Matched pension (20% taxpayer ; 40% in retirement)</t>
  </si>
  <si>
    <t>Matched pension (40% taxpayer ; 20% in retirement)</t>
  </si>
  <si>
    <t>Matched pension (40% taxpayer ; 40% in retirement)</t>
  </si>
  <si>
    <t>ISA (40% taxpayer)</t>
  </si>
  <si>
    <t>ISA (20% taxpayer)</t>
  </si>
  <si>
    <t>20% tax payer</t>
  </si>
  <si>
    <t>40% tax payer</t>
  </si>
  <si>
    <t>* Update this is you are a 20% taxpayer</t>
  </si>
  <si>
    <t>* Update this is you are a 40% taxpayer</t>
  </si>
  <si>
    <t>Estimated avg return</t>
  </si>
  <si>
    <t>Information to be updated</t>
  </si>
  <si>
    <t>Instructions for use</t>
  </si>
  <si>
    <t>Update the figures below and inspect the relevant tabs to see your personalized ISA vs pension figures to see where you should invest your cash.</t>
  </si>
  <si>
    <t>Matched pension contribution</t>
  </si>
  <si>
    <t>Matching</t>
  </si>
  <si>
    <t>Years until retirement</t>
  </si>
  <si>
    <t>Retirement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</si>
</sst>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£-809]#,##0.00;[Red]\-[$£-809]#,##0.00"/>
    <numFmt numFmtId="166" formatCode="0.0%"/>
    <numFmt numFmtId="167" formatCode="0\ &quot;years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1" applyNumberFormat="1" applyFont="1" applyBorder="1"/>
    <xf numFmtId="0" fontId="2" fillId="0" borderId="3" xfId="0" applyFont="1" applyBorder="1"/>
    <xf numFmtId="0" fontId="0" fillId="0" borderId="5" xfId="0" applyBorder="1"/>
    <xf numFmtId="0" fontId="0" fillId="0" borderId="3" xfId="0" applyFont="1" applyBorder="1"/>
    <xf numFmtId="43" fontId="2" fillId="0" borderId="6" xfId="0" applyNumberFormat="1" applyFont="1" applyBorder="1"/>
    <xf numFmtId="0" fontId="0" fillId="0" borderId="0" xfId="0" applyBorder="1"/>
    <xf numFmtId="43" fontId="2" fillId="0" borderId="0" xfId="0" applyNumberFormat="1" applyFont="1" applyBorder="1"/>
    <xf numFmtId="165" fontId="0" fillId="0" borderId="0" xfId="1" applyNumberFormat="1" applyFont="1" applyAlignment="1">
      <alignment horizontal="center"/>
    </xf>
    <xf numFmtId="0" fontId="3" fillId="0" borderId="0" xfId="0" applyFont="1"/>
    <xf numFmtId="166" fontId="0" fillId="0" borderId="0" xfId="2" applyNumberFormat="1" applyFont="1"/>
    <xf numFmtId="0" fontId="2" fillId="0" borderId="5" xfId="0" applyFont="1" applyBorder="1"/>
    <xf numFmtId="164" fontId="2" fillId="0" borderId="7" xfId="0" applyNumberFormat="1" applyFont="1" applyBorder="1"/>
    <xf numFmtId="164" fontId="0" fillId="0" borderId="7" xfId="0" applyNumberFormat="1" applyFont="1" applyBorder="1"/>
    <xf numFmtId="0" fontId="0" fillId="0" borderId="4" xfId="0" applyFont="1" applyBorder="1"/>
    <xf numFmtId="164" fontId="1" fillId="0" borderId="4" xfId="1" applyNumberFormat="1" applyFont="1" applyBorder="1"/>
    <xf numFmtId="164" fontId="0" fillId="0" borderId="4" xfId="0" applyNumberFormat="1" applyFont="1" applyBorder="1"/>
    <xf numFmtId="167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283633</xdr:colOff>
      <xdr:row>19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3" y="190500"/>
          <a:ext cx="640080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L96"/>
  <sheetViews>
    <sheetView showGridLines="0" tabSelected="1" zoomScale="90" zoomScaleNormal="90" workbookViewId="0">
      <selection activeCell="C32" sqref="C32"/>
    </sheetView>
  </sheetViews>
  <sheetFormatPr defaultRowHeight="15" x14ac:dyDescent="0.25"/>
  <cols>
    <col min="1" max="1" width="5.42578125" customWidth="1"/>
    <col min="2" max="2" width="35.28515625" customWidth="1"/>
    <col min="3" max="3" width="17" customWidth="1"/>
    <col min="4" max="4" width="4.28515625" customWidth="1"/>
    <col min="5" max="5" width="35.28515625" customWidth="1"/>
    <col min="6" max="6" width="17" customWidth="1"/>
    <col min="8" max="8" width="23.5703125" customWidth="1"/>
    <col min="9" max="9" width="11.5703125" customWidth="1"/>
    <col min="10" max="10" width="2.140625" customWidth="1"/>
    <col min="11" max="11" width="50.85546875" customWidth="1"/>
    <col min="12" max="12" width="17" customWidth="1"/>
  </cols>
  <sheetData>
    <row r="22" spans="2:12" x14ac:dyDescent="0.25">
      <c r="B22" s="13" t="s">
        <v>23</v>
      </c>
    </row>
    <row r="23" spans="2:12" x14ac:dyDescent="0.25">
      <c r="B23" t="s">
        <v>24</v>
      </c>
    </row>
    <row r="26" spans="2:12" x14ac:dyDescent="0.25">
      <c r="B26" s="13" t="s">
        <v>22</v>
      </c>
      <c r="H26" s="10"/>
      <c r="I26" s="11"/>
      <c r="K26" s="10"/>
      <c r="L26" s="11"/>
    </row>
    <row r="27" spans="2:12" x14ac:dyDescent="0.25">
      <c r="B27" t="s">
        <v>17</v>
      </c>
      <c r="C27">
        <v>25000</v>
      </c>
      <c r="E27" t="s">
        <v>19</v>
      </c>
      <c r="H27" s="10"/>
      <c r="I27" s="11"/>
      <c r="K27" s="10"/>
      <c r="L27" s="11"/>
    </row>
    <row r="28" spans="2:12" x14ac:dyDescent="0.25">
      <c r="B28" t="s">
        <v>18</v>
      </c>
      <c r="C28">
        <v>42000</v>
      </c>
      <c r="E28" t="s">
        <v>20</v>
      </c>
      <c r="H28" s="10"/>
      <c r="I28" s="11"/>
      <c r="K28" s="10"/>
      <c r="L28" s="11"/>
    </row>
    <row r="29" spans="2:12" x14ac:dyDescent="0.25">
      <c r="B29" t="s">
        <v>0</v>
      </c>
      <c r="C29">
        <v>12000</v>
      </c>
      <c r="H29" s="10"/>
      <c r="I29" s="11"/>
      <c r="K29" s="10"/>
      <c r="L29" s="11"/>
    </row>
    <row r="30" spans="2:12" x14ac:dyDescent="0.25">
      <c r="B30" t="s">
        <v>21</v>
      </c>
      <c r="C30" s="14">
        <v>0.08</v>
      </c>
      <c r="H30" s="10"/>
      <c r="I30" s="11"/>
      <c r="K30" s="10"/>
      <c r="L30" s="11"/>
    </row>
    <row r="31" spans="2:12" x14ac:dyDescent="0.25">
      <c r="B31" t="s">
        <v>25</v>
      </c>
      <c r="C31" s="14">
        <v>9.2999999999999999E-2</v>
      </c>
      <c r="H31" s="10"/>
      <c r="I31" s="11"/>
      <c r="K31" s="10"/>
      <c r="L31" s="11"/>
    </row>
    <row r="32" spans="2:12" x14ac:dyDescent="0.25">
      <c r="B32" t="s">
        <v>27</v>
      </c>
      <c r="C32" s="21">
        <v>30</v>
      </c>
      <c r="H32" s="10"/>
      <c r="I32" s="11"/>
      <c r="K32" s="10"/>
      <c r="L32" s="11"/>
    </row>
    <row r="33" spans="2:12" x14ac:dyDescent="0.25">
      <c r="H33" s="10"/>
      <c r="I33" s="11"/>
      <c r="K33" s="10"/>
      <c r="L33" s="11"/>
    </row>
    <row r="34" spans="2:12" x14ac:dyDescent="0.25">
      <c r="H34" s="10"/>
      <c r="I34" s="11"/>
      <c r="K34" s="10"/>
      <c r="L34" s="11"/>
    </row>
    <row r="35" spans="2:12" x14ac:dyDescent="0.25">
      <c r="H35" s="10"/>
      <c r="I35" s="11"/>
      <c r="K35" s="10"/>
      <c r="L35" s="11"/>
    </row>
    <row r="36" spans="2:12" x14ac:dyDescent="0.25">
      <c r="H36" s="10"/>
      <c r="I36" s="11"/>
      <c r="K36" s="10"/>
      <c r="L36" s="11"/>
    </row>
    <row r="37" spans="2:12" x14ac:dyDescent="0.25">
      <c r="B37" s="10"/>
      <c r="C37" s="11"/>
      <c r="E37" s="10"/>
      <c r="F37" s="11"/>
      <c r="H37" s="10"/>
      <c r="I37" s="11"/>
      <c r="K37" s="10"/>
      <c r="L37" s="11"/>
    </row>
    <row r="38" spans="2:12" x14ac:dyDescent="0.25">
      <c r="B38" s="10"/>
      <c r="C38" s="11"/>
      <c r="E38" s="10"/>
      <c r="F38" s="11"/>
      <c r="H38" s="10"/>
      <c r="I38" s="11"/>
      <c r="K38" s="10"/>
      <c r="L38" s="11"/>
    </row>
    <row r="53" spans="8:12" x14ac:dyDescent="0.25">
      <c r="H53" s="10"/>
      <c r="I53" s="11"/>
      <c r="K53" s="10"/>
      <c r="L53" s="11"/>
    </row>
    <row r="54" spans="8:12" x14ac:dyDescent="0.25">
      <c r="H54" s="10"/>
      <c r="I54" s="11"/>
      <c r="K54" s="10"/>
      <c r="L54" s="11"/>
    </row>
    <row r="55" spans="8:12" x14ac:dyDescent="0.25">
      <c r="H55" s="10"/>
      <c r="I55" s="11"/>
      <c r="K55" s="10"/>
      <c r="L55" s="11"/>
    </row>
    <row r="56" spans="8:12" x14ac:dyDescent="0.25">
      <c r="H56" s="10"/>
      <c r="I56" s="10"/>
      <c r="J56" s="10"/>
      <c r="K56" s="10"/>
      <c r="L56" s="11"/>
    </row>
    <row r="57" spans="8:12" x14ac:dyDescent="0.25">
      <c r="H57" s="10"/>
      <c r="I57" s="10"/>
      <c r="J57" s="10"/>
      <c r="K57" s="10"/>
      <c r="L57" s="11"/>
    </row>
    <row r="58" spans="8:12" x14ac:dyDescent="0.25">
      <c r="H58" s="10"/>
      <c r="I58" s="10"/>
      <c r="J58" s="10"/>
      <c r="K58" s="10"/>
      <c r="L58" s="11"/>
    </row>
    <row r="59" spans="8:12" x14ac:dyDescent="0.25">
      <c r="H59" s="10"/>
      <c r="I59" s="10"/>
      <c r="J59" s="10"/>
      <c r="K59" s="10"/>
      <c r="L59" s="11"/>
    </row>
    <row r="60" spans="8:12" x14ac:dyDescent="0.25">
      <c r="H60" s="10"/>
      <c r="I60" s="11"/>
      <c r="K60" s="10"/>
      <c r="L60" s="11"/>
    </row>
    <row r="61" spans="8:12" x14ac:dyDescent="0.25">
      <c r="H61" s="10"/>
      <c r="I61" s="11"/>
      <c r="K61" s="10"/>
      <c r="L61" s="11"/>
    </row>
    <row r="62" spans="8:12" x14ac:dyDescent="0.25">
      <c r="H62" s="10"/>
      <c r="I62" s="11"/>
      <c r="K62" s="10"/>
      <c r="L62" s="11"/>
    </row>
    <row r="63" spans="8:12" x14ac:dyDescent="0.25">
      <c r="H63" s="10"/>
      <c r="I63" s="11"/>
      <c r="K63" s="10"/>
      <c r="L63" s="11"/>
    </row>
    <row r="64" spans="8:12" x14ac:dyDescent="0.25">
      <c r="H64" s="10"/>
      <c r="I64" s="11"/>
      <c r="K64" s="10"/>
      <c r="L64" s="11"/>
    </row>
    <row r="65" spans="2:12" x14ac:dyDescent="0.25">
      <c r="H65" s="10"/>
      <c r="I65" s="11"/>
      <c r="K65" s="10"/>
      <c r="L65" s="11"/>
    </row>
    <row r="66" spans="2:12" x14ac:dyDescent="0.25">
      <c r="H66" s="10"/>
      <c r="I66" s="11"/>
      <c r="K66" s="10"/>
      <c r="L66" s="11"/>
    </row>
    <row r="67" spans="2:12" x14ac:dyDescent="0.25">
      <c r="B67" s="10"/>
      <c r="C67" s="11"/>
      <c r="E67" s="10"/>
      <c r="F67" s="11"/>
      <c r="H67" s="10"/>
      <c r="I67" s="11"/>
      <c r="K67" s="10"/>
      <c r="L67" s="11"/>
    </row>
    <row r="68" spans="2:12" x14ac:dyDescent="0.25">
      <c r="B68" s="10"/>
      <c r="C68" s="11"/>
      <c r="E68" s="10"/>
      <c r="F68" s="11"/>
      <c r="H68" s="10"/>
      <c r="I68" s="11"/>
      <c r="K68" s="10"/>
      <c r="L68" s="11"/>
    </row>
    <row r="95" spans="2:2" x14ac:dyDescent="0.25">
      <c r="B95" s="12"/>
    </row>
    <row r="96" spans="2:2" x14ac:dyDescent="0.25">
      <c r="B96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showGridLines="0" workbookViewId="0">
      <selection activeCell="F22" sqref="B2:F22"/>
    </sheetView>
  </sheetViews>
  <sheetFormatPr defaultRowHeight="15" x14ac:dyDescent="0.25"/>
  <cols>
    <col min="1" max="1" width="3.28515625" customWidth="1"/>
    <col min="2" max="2" width="36.140625" customWidth="1"/>
    <col min="3" max="3" width="15.85546875" customWidth="1"/>
    <col min="4" max="4" width="3.28515625" customWidth="1"/>
    <col min="5" max="5" width="36.140625" customWidth="1"/>
    <col min="6" max="6" width="15.85546875" customWidth="1"/>
  </cols>
  <sheetData>
    <row r="1" spans="2:6" ht="15.75" thickBot="1" x14ac:dyDescent="0.3"/>
    <row r="2" spans="2:6" x14ac:dyDescent="0.25">
      <c r="B2" s="1" t="s">
        <v>4</v>
      </c>
      <c r="C2" s="2"/>
      <c r="E2" s="1" t="s">
        <v>6</v>
      </c>
      <c r="F2" s="2"/>
    </row>
    <row r="3" spans="2:6" x14ac:dyDescent="0.25">
      <c r="B3" s="3"/>
      <c r="C3" s="4"/>
      <c r="E3" s="3"/>
      <c r="F3" s="4"/>
    </row>
    <row r="4" spans="2:6" x14ac:dyDescent="0.25">
      <c r="B4" s="3" t="s">
        <v>0</v>
      </c>
      <c r="C4" s="5">
        <f>'Pension vs ISA comparison'!C29</f>
        <v>12000</v>
      </c>
      <c r="E4" s="3" t="s">
        <v>0</v>
      </c>
      <c r="F4" s="5">
        <f>'Pension vs ISA comparison'!C29</f>
        <v>12000</v>
      </c>
    </row>
    <row r="5" spans="2:6" x14ac:dyDescent="0.25">
      <c r="B5" s="3" t="s">
        <v>1</v>
      </c>
      <c r="C5" s="5">
        <f>C4/0.8-'Pension vs ISA comparison'!$C$29</f>
        <v>3000</v>
      </c>
      <c r="E5" s="3" t="s">
        <v>1</v>
      </c>
      <c r="F5" s="5">
        <f>F4/0.8-'Pension vs ISA comparison'!$C$29</f>
        <v>3000</v>
      </c>
    </row>
    <row r="6" spans="2:6" ht="15.75" thickBot="1" x14ac:dyDescent="0.3">
      <c r="B6" s="6" t="s">
        <v>2</v>
      </c>
      <c r="C6" s="17">
        <f>C4+C5</f>
        <v>15000</v>
      </c>
      <c r="E6" s="6" t="s">
        <v>2</v>
      </c>
      <c r="F6" s="17">
        <f>F4+F5</f>
        <v>15000</v>
      </c>
    </row>
    <row r="7" spans="2:6" ht="15.75" thickTop="1" x14ac:dyDescent="0.25">
      <c r="B7" s="8"/>
      <c r="C7" s="18"/>
      <c r="E7" s="8"/>
      <c r="F7" s="18"/>
    </row>
    <row r="8" spans="2:6" x14ac:dyDescent="0.25">
      <c r="B8" s="8" t="s">
        <v>28</v>
      </c>
      <c r="C8" s="20">
        <f>C6*((1+'Pension vs ISA comparison'!$C$30)^'Pension vs ISA comparison'!$C$32)</f>
        <v>150939.85333610166</v>
      </c>
      <c r="E8" s="8" t="s">
        <v>28</v>
      </c>
      <c r="F8" s="20">
        <f>F6*((1+'Pension vs ISA comparison'!$C$30)^'Pension vs ISA comparison'!$C$32)</f>
        <v>150939.85333610166</v>
      </c>
    </row>
    <row r="9" spans="2:6" x14ac:dyDescent="0.25">
      <c r="B9" s="8" t="s">
        <v>5</v>
      </c>
      <c r="C9" s="20">
        <f>-C8*0.75*0.2</f>
        <v>-22640.978000415253</v>
      </c>
      <c r="E9" s="8" t="s">
        <v>7</v>
      </c>
      <c r="F9" s="20">
        <f>-F8*0.75*0.4</f>
        <v>-45281.956000830505</v>
      </c>
    </row>
    <row r="10" spans="2:6" ht="15.75" thickBot="1" x14ac:dyDescent="0.3">
      <c r="B10" s="6" t="s">
        <v>8</v>
      </c>
      <c r="C10" s="16">
        <f>C8+C9</f>
        <v>128298.8753356864</v>
      </c>
      <c r="E10" s="6" t="s">
        <v>8</v>
      </c>
      <c r="F10" s="16">
        <f>F8+F9</f>
        <v>105657.89733527115</v>
      </c>
    </row>
    <row r="11" spans="2:6" ht="7.5" customHeight="1" thickTop="1" thickBot="1" x14ac:dyDescent="0.3">
      <c r="B11" s="7"/>
      <c r="C11" s="9"/>
      <c r="E11" s="7"/>
      <c r="F11" s="9"/>
    </row>
    <row r="12" spans="2:6" ht="15.75" thickBot="1" x14ac:dyDescent="0.3">
      <c r="B12" s="10"/>
      <c r="C12" s="11"/>
      <c r="E12" s="10"/>
      <c r="F12" s="11"/>
    </row>
    <row r="13" spans="2:6" x14ac:dyDescent="0.25">
      <c r="B13" s="1" t="s">
        <v>9</v>
      </c>
      <c r="C13" s="2"/>
      <c r="E13" s="1" t="s">
        <v>10</v>
      </c>
      <c r="F13" s="2"/>
    </row>
    <row r="14" spans="2:6" x14ac:dyDescent="0.25">
      <c r="B14" s="3"/>
      <c r="C14" s="4"/>
      <c r="E14" s="3"/>
      <c r="F14" s="4"/>
    </row>
    <row r="15" spans="2:6" x14ac:dyDescent="0.25">
      <c r="B15" s="8" t="s">
        <v>0</v>
      </c>
      <c r="C15" s="19">
        <f>'Pension vs ISA comparison'!C29</f>
        <v>12000</v>
      </c>
      <c r="E15" s="8" t="s">
        <v>0</v>
      </c>
      <c r="F15" s="19">
        <f>'Pension vs ISA comparison'!C29</f>
        <v>12000</v>
      </c>
    </row>
    <row r="16" spans="2:6" x14ac:dyDescent="0.25">
      <c r="B16" s="8" t="s">
        <v>1</v>
      </c>
      <c r="C16" s="19">
        <f>C15/0.6-'Pension vs ISA comparison'!$C$29</f>
        <v>8000</v>
      </c>
      <c r="E16" s="8" t="s">
        <v>1</v>
      </c>
      <c r="F16" s="19">
        <f>F15/0.6-'Pension vs ISA comparison'!$C$29</f>
        <v>8000</v>
      </c>
    </row>
    <row r="17" spans="2:6" ht="15.75" thickBot="1" x14ac:dyDescent="0.3">
      <c r="B17" s="6" t="s">
        <v>2</v>
      </c>
      <c r="C17" s="17">
        <f>C15+C16</f>
        <v>20000</v>
      </c>
      <c r="E17" s="6" t="s">
        <v>2</v>
      </c>
      <c r="F17" s="17">
        <f>F15+F16</f>
        <v>20000</v>
      </c>
    </row>
    <row r="18" spans="2:6" ht="15.75" thickTop="1" x14ac:dyDescent="0.25">
      <c r="B18" s="8"/>
      <c r="C18" s="18"/>
      <c r="E18" s="8"/>
      <c r="F18" s="18"/>
    </row>
    <row r="19" spans="2:6" x14ac:dyDescent="0.25">
      <c r="B19" s="8" t="s">
        <v>28</v>
      </c>
      <c r="C19" s="20">
        <f>C17*((1+'Pension vs ISA comparison'!$C$30)^'Pension vs ISA comparison'!$C$32)</f>
        <v>201253.13778146889</v>
      </c>
      <c r="E19" s="8" t="s">
        <v>28</v>
      </c>
      <c r="F19" s="20">
        <f>F17*((1+'Pension vs ISA comparison'!$C$30)^'Pension vs ISA comparison'!$C$32)</f>
        <v>201253.13778146889</v>
      </c>
    </row>
    <row r="20" spans="2:6" x14ac:dyDescent="0.25">
      <c r="B20" s="8" t="s">
        <v>5</v>
      </c>
      <c r="C20" s="20">
        <f>-C19*0.75*0.2</f>
        <v>-30187.970667220332</v>
      </c>
      <c r="E20" s="8" t="s">
        <v>7</v>
      </c>
      <c r="F20" s="20">
        <f>-F19*0.75*0.4</f>
        <v>-60375.941334440664</v>
      </c>
    </row>
    <row r="21" spans="2:6" ht="15.75" thickBot="1" x14ac:dyDescent="0.3">
      <c r="B21" s="6" t="s">
        <v>8</v>
      </c>
      <c r="C21" s="16">
        <f>C19+C20</f>
        <v>171065.16711424856</v>
      </c>
      <c r="E21" s="6" t="s">
        <v>8</v>
      </c>
      <c r="F21" s="16">
        <f>F19+F20</f>
        <v>140877.19644702823</v>
      </c>
    </row>
    <row r="22" spans="2:6" ht="7.5" customHeight="1" thickTop="1" thickBot="1" x14ac:dyDescent="0.3">
      <c r="B22" s="7"/>
      <c r="C22" s="9"/>
      <c r="E22" s="7"/>
      <c r="F2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workbookViewId="0">
      <selection activeCell="F24" sqref="B2:F24"/>
    </sheetView>
  </sheetViews>
  <sheetFormatPr defaultRowHeight="15" x14ac:dyDescent="0.25"/>
  <cols>
    <col min="1" max="1" width="3.140625" customWidth="1"/>
    <col min="2" max="2" width="32.28515625" customWidth="1"/>
    <col min="3" max="3" width="16.140625" customWidth="1"/>
    <col min="4" max="4" width="3.5703125" customWidth="1"/>
    <col min="5" max="5" width="33.7109375" customWidth="1"/>
    <col min="6" max="6" width="14.42578125" customWidth="1"/>
  </cols>
  <sheetData>
    <row r="1" spans="2:6" ht="15.75" thickBot="1" x14ac:dyDescent="0.3"/>
    <row r="2" spans="2:6" x14ac:dyDescent="0.25">
      <c r="B2" s="1" t="s">
        <v>11</v>
      </c>
      <c r="C2" s="2"/>
      <c r="E2" s="1" t="s">
        <v>12</v>
      </c>
      <c r="F2" s="2"/>
    </row>
    <row r="3" spans="2:6" x14ac:dyDescent="0.25">
      <c r="B3" s="3"/>
      <c r="C3" s="4"/>
      <c r="E3" s="3"/>
      <c r="F3" s="4"/>
    </row>
    <row r="4" spans="2:6" x14ac:dyDescent="0.25">
      <c r="B4" s="3" t="s">
        <v>0</v>
      </c>
      <c r="C4" s="5">
        <f>'Pension vs ISA comparison'!$C$29</f>
        <v>12000</v>
      </c>
      <c r="E4" s="3" t="s">
        <v>0</v>
      </c>
      <c r="F4" s="5">
        <f>'Pension vs ISA comparison'!$C$29</f>
        <v>12000</v>
      </c>
    </row>
    <row r="5" spans="2:6" x14ac:dyDescent="0.25">
      <c r="B5" s="3" t="s">
        <v>26</v>
      </c>
      <c r="C5" s="5">
        <f>'Pension vs ISA comparison'!$C$27*'Pension vs ISA comparison'!$C$31</f>
        <v>2325</v>
      </c>
      <c r="E5" s="3" t="s">
        <v>26</v>
      </c>
      <c r="F5" s="5">
        <f>'Pension vs ISA comparison'!$C$27*'Pension vs ISA comparison'!$C$31</f>
        <v>2325</v>
      </c>
    </row>
    <row r="6" spans="2:6" x14ac:dyDescent="0.25">
      <c r="B6" s="3" t="s">
        <v>1</v>
      </c>
      <c r="C6" s="5">
        <f>C4/0.8-'Pension vs ISA comparison'!$C$29</f>
        <v>3000</v>
      </c>
      <c r="E6" s="3" t="s">
        <v>1</v>
      </c>
      <c r="F6" s="5">
        <f>F4/0.8-'Pension vs ISA comparison'!$C$29</f>
        <v>3000</v>
      </c>
    </row>
    <row r="7" spans="2:6" ht="15.75" thickBot="1" x14ac:dyDescent="0.3">
      <c r="B7" s="6" t="s">
        <v>2</v>
      </c>
      <c r="C7" s="16">
        <f>C4+C5+C6</f>
        <v>17325</v>
      </c>
      <c r="E7" s="6" t="s">
        <v>2</v>
      </c>
      <c r="F7" s="16">
        <f>F4+F5+F6</f>
        <v>17325</v>
      </c>
    </row>
    <row r="8" spans="2:6" ht="15.75" thickTop="1" x14ac:dyDescent="0.25">
      <c r="B8" s="3"/>
      <c r="C8" s="4"/>
      <c r="E8" s="3"/>
      <c r="F8" s="4"/>
    </row>
    <row r="9" spans="2:6" x14ac:dyDescent="0.25">
      <c r="B9" s="8" t="s">
        <v>28</v>
      </c>
      <c r="C9" s="20">
        <f>C7*((1+'Pension vs ISA comparison'!$C$30)^'Pension vs ISA comparison'!$C$32)</f>
        <v>174335.53060319743</v>
      </c>
      <c r="E9" s="8" t="s">
        <v>28</v>
      </c>
      <c r="F9" s="20">
        <f>F7*((1+'Pension vs ISA comparison'!$C$30)^'Pension vs ISA comparison'!$C$32)</f>
        <v>174335.53060319743</v>
      </c>
    </row>
    <row r="10" spans="2:6" x14ac:dyDescent="0.25">
      <c r="B10" s="8" t="s">
        <v>5</v>
      </c>
      <c r="C10" s="5">
        <f>-C9*0.75*0.2</f>
        <v>-26150.329590479618</v>
      </c>
      <c r="E10" s="8" t="s">
        <v>7</v>
      </c>
      <c r="F10" s="5">
        <f>-F9*0.75*0.4</f>
        <v>-52300.659180959236</v>
      </c>
    </row>
    <row r="11" spans="2:6" ht="15.75" thickBot="1" x14ac:dyDescent="0.3">
      <c r="B11" s="6" t="s">
        <v>8</v>
      </c>
      <c r="C11" s="16">
        <f>C9+C10</f>
        <v>148185.20101271782</v>
      </c>
      <c r="E11" s="6" t="s">
        <v>8</v>
      </c>
      <c r="F11" s="16">
        <f>F8+F9</f>
        <v>174335.53060319743</v>
      </c>
    </row>
    <row r="12" spans="2:6" ht="6.75" customHeight="1" thickTop="1" thickBot="1" x14ac:dyDescent="0.3">
      <c r="B12" s="15"/>
      <c r="C12" s="9"/>
      <c r="E12" s="15"/>
      <c r="F12" s="9"/>
    </row>
    <row r="13" spans="2:6" ht="15.75" thickBot="1" x14ac:dyDescent="0.3">
      <c r="B13" s="10"/>
      <c r="C13" s="11"/>
      <c r="E13" s="10"/>
      <c r="F13" s="11"/>
    </row>
    <row r="14" spans="2:6" x14ac:dyDescent="0.25">
      <c r="B14" s="1" t="s">
        <v>13</v>
      </c>
      <c r="C14" s="2"/>
      <c r="E14" s="1" t="s">
        <v>14</v>
      </c>
      <c r="F14" s="2"/>
    </row>
    <row r="15" spans="2:6" x14ac:dyDescent="0.25">
      <c r="B15" s="3"/>
      <c r="C15" s="4"/>
      <c r="E15" s="3"/>
      <c r="F15" s="4"/>
    </row>
    <row r="16" spans="2:6" x14ac:dyDescent="0.25">
      <c r="B16" s="3" t="s">
        <v>0</v>
      </c>
      <c r="C16" s="5">
        <f>'Pension vs ISA comparison'!$C$29</f>
        <v>12000</v>
      </c>
      <c r="E16" s="3" t="s">
        <v>0</v>
      </c>
      <c r="F16" s="5">
        <f>'Pension vs ISA comparison'!$C$29</f>
        <v>12000</v>
      </c>
    </row>
    <row r="17" spans="2:6" x14ac:dyDescent="0.25">
      <c r="B17" s="3" t="s">
        <v>26</v>
      </c>
      <c r="C17" s="5">
        <f>'Pension vs ISA comparison'!$C$28*'Pension vs ISA comparison'!$C$31</f>
        <v>3906</v>
      </c>
      <c r="E17" s="3" t="s">
        <v>26</v>
      </c>
      <c r="F17" s="5">
        <f>'Pension vs ISA comparison'!$C$28*'Pension vs ISA comparison'!$C$31</f>
        <v>3906</v>
      </c>
    </row>
    <row r="18" spans="2:6" x14ac:dyDescent="0.25">
      <c r="B18" s="3" t="s">
        <v>1</v>
      </c>
      <c r="C18" s="5">
        <f>C16/0.6-'Pension vs ISA comparison'!$C$29</f>
        <v>8000</v>
      </c>
      <c r="E18" s="3" t="s">
        <v>1</v>
      </c>
      <c r="F18" s="5">
        <f>F16/0.6-'Pension vs ISA comparison'!$C$29</f>
        <v>8000</v>
      </c>
    </row>
    <row r="19" spans="2:6" ht="15.75" thickBot="1" x14ac:dyDescent="0.3">
      <c r="B19" s="6" t="s">
        <v>2</v>
      </c>
      <c r="C19" s="16">
        <f>C16+C17+C18</f>
        <v>23906</v>
      </c>
      <c r="E19" s="6" t="s">
        <v>2</v>
      </c>
      <c r="F19" s="16">
        <f>F16+F17+F18</f>
        <v>23906</v>
      </c>
    </row>
    <row r="20" spans="2:6" ht="15.75" thickTop="1" x14ac:dyDescent="0.25">
      <c r="B20" s="3"/>
      <c r="C20" s="4"/>
      <c r="E20" s="3"/>
      <c r="F20" s="4"/>
    </row>
    <row r="21" spans="2:6" x14ac:dyDescent="0.25">
      <c r="B21" s="8" t="s">
        <v>28</v>
      </c>
      <c r="C21" s="20">
        <f>C19*((1+'Pension vs ISA comparison'!$C$30)^'Pension vs ISA comparison'!$C$32)</f>
        <v>240557.87559018977</v>
      </c>
      <c r="E21" s="8" t="s">
        <v>28</v>
      </c>
      <c r="F21" s="20">
        <f>F19*((1+'Pension vs ISA comparison'!$C$30)^'Pension vs ISA comparison'!$C$32)</f>
        <v>240557.87559018977</v>
      </c>
    </row>
    <row r="22" spans="2:6" x14ac:dyDescent="0.25">
      <c r="B22" s="8" t="s">
        <v>5</v>
      </c>
      <c r="C22" s="20">
        <f>-C21*0.75*0.2</f>
        <v>-36083.681338528462</v>
      </c>
      <c r="E22" s="8" t="s">
        <v>7</v>
      </c>
      <c r="F22" s="20">
        <f>-F21*0.75*0.4</f>
        <v>-72167.362677056924</v>
      </c>
    </row>
    <row r="23" spans="2:6" ht="15.75" thickBot="1" x14ac:dyDescent="0.3">
      <c r="B23" s="6" t="s">
        <v>8</v>
      </c>
      <c r="C23" s="16">
        <f>C21+C22</f>
        <v>204474.19425166131</v>
      </c>
      <c r="E23" s="6" t="s">
        <v>8</v>
      </c>
      <c r="F23" s="16">
        <f>F21+F22</f>
        <v>168390.51291313284</v>
      </c>
    </row>
    <row r="24" spans="2:6" ht="6.75" customHeight="1" thickTop="1" thickBot="1" x14ac:dyDescent="0.3">
      <c r="B24" s="15"/>
      <c r="C24" s="9"/>
      <c r="E24" s="15"/>
      <c r="F2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GridLines="0" workbookViewId="0">
      <selection activeCell="C18" sqref="B2:C18"/>
    </sheetView>
  </sheetViews>
  <sheetFormatPr defaultRowHeight="15" x14ac:dyDescent="0.25"/>
  <cols>
    <col min="2" max="2" width="22.5703125" customWidth="1"/>
    <col min="3" max="3" width="13.140625" bestFit="1" customWidth="1"/>
  </cols>
  <sheetData>
    <row r="1" spans="2:3" ht="15.75" thickBot="1" x14ac:dyDescent="0.3"/>
    <row r="2" spans="2:3" x14ac:dyDescent="0.25">
      <c r="B2" s="1" t="s">
        <v>16</v>
      </c>
      <c r="C2" s="2"/>
    </row>
    <row r="3" spans="2:3" x14ac:dyDescent="0.25">
      <c r="B3" s="3"/>
      <c r="C3" s="4"/>
    </row>
    <row r="4" spans="2:3" x14ac:dyDescent="0.25">
      <c r="B4" s="3" t="s">
        <v>0</v>
      </c>
      <c r="C4" s="5">
        <f>'Pension vs ISA comparison'!$C$29</f>
        <v>12000</v>
      </c>
    </row>
    <row r="5" spans="2:3" ht="15.75" thickBot="1" x14ac:dyDescent="0.3">
      <c r="B5" s="6" t="s">
        <v>2</v>
      </c>
      <c r="C5" s="16">
        <f>C4</f>
        <v>12000</v>
      </c>
    </row>
    <row r="6" spans="2:3" ht="15.75" thickTop="1" x14ac:dyDescent="0.25">
      <c r="B6" s="8"/>
      <c r="C6" s="18"/>
    </row>
    <row r="7" spans="2:3" x14ac:dyDescent="0.25">
      <c r="B7" s="8" t="s">
        <v>3</v>
      </c>
      <c r="C7" s="20">
        <f>C5*((1+'Pension vs ISA comparison'!$C$30)^'Pension vs ISA comparison'!$C$32)</f>
        <v>120751.88266888134</v>
      </c>
    </row>
    <row r="8" spans="2:3" ht="15.75" thickBot="1" x14ac:dyDescent="0.3">
      <c r="B8" s="6" t="s">
        <v>8</v>
      </c>
      <c r="C8" s="16">
        <f>C7</f>
        <v>120751.88266888134</v>
      </c>
    </row>
    <row r="9" spans="2:3" ht="6" customHeight="1" thickTop="1" thickBot="1" x14ac:dyDescent="0.3">
      <c r="B9" s="15"/>
      <c r="C9" s="9"/>
    </row>
    <row r="10" spans="2:3" ht="15.75" thickBot="1" x14ac:dyDescent="0.3"/>
    <row r="11" spans="2:3" x14ac:dyDescent="0.25">
      <c r="B11" s="1" t="s">
        <v>15</v>
      </c>
      <c r="C11" s="2"/>
    </row>
    <row r="12" spans="2:3" x14ac:dyDescent="0.25">
      <c r="B12" s="3"/>
      <c r="C12" s="4"/>
    </row>
    <row r="13" spans="2:3" x14ac:dyDescent="0.25">
      <c r="B13" s="3" t="s">
        <v>0</v>
      </c>
      <c r="C13" s="5">
        <f>'Pension vs ISA comparison'!$C$29</f>
        <v>12000</v>
      </c>
    </row>
    <row r="14" spans="2:3" ht="15.75" thickBot="1" x14ac:dyDescent="0.3">
      <c r="B14" s="6" t="s">
        <v>2</v>
      </c>
      <c r="C14" s="16">
        <f>C13</f>
        <v>12000</v>
      </c>
    </row>
    <row r="15" spans="2:3" ht="15.75" thickTop="1" x14ac:dyDescent="0.25">
      <c r="B15" s="3"/>
      <c r="C15" s="4"/>
    </row>
    <row r="16" spans="2:3" x14ac:dyDescent="0.25">
      <c r="B16" s="8" t="s">
        <v>3</v>
      </c>
      <c r="C16" s="20">
        <f>C14*((1+'Pension vs ISA comparison'!$C$30)^'Pension vs ISA comparison'!$C$32)</f>
        <v>120751.88266888134</v>
      </c>
    </row>
    <row r="17" spans="2:3" ht="15.75" thickBot="1" x14ac:dyDescent="0.3">
      <c r="B17" s="6" t="s">
        <v>8</v>
      </c>
      <c r="C17" s="16">
        <f>C16</f>
        <v>120751.88266888134</v>
      </c>
    </row>
    <row r="18" spans="2:3" ht="6" customHeight="1" thickTop="1" thickBot="1" x14ac:dyDescent="0.3">
      <c r="B18" s="15"/>
      <c r="C1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Pension vs ISA comparison</vt:lpstr>
      <vt:lpstr>Non-matched pension</vt:lpstr>
      <vt:lpstr>Matched Pension</vt:lpstr>
      <vt:lpstr>ISA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Clark</dc:creator>
  <cp:lastModifiedBy>Graham Clark</cp:lastModifiedBy>
  <dcterms:created xsi:type="dcterms:W3CDTF">2014-04-14T15:16:12Z</dcterms:created>
  <dcterms:modified xsi:type="dcterms:W3CDTF">2014-04-16T04:03:09Z</dcterms:modified>
</cp:coreProperties>
</file>